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55" windowHeight="10485" activeTab="0"/>
  </bookViews>
  <sheets>
    <sheet name="List1" sheetId="1" r:id="rId1"/>
    <sheet name="List2" sheetId="2" r:id="rId2"/>
    <sheet name="List3" sheetId="3" r:id="rId3"/>
  </sheets>
  <definedNames>
    <definedName name="vedení">'List1'!$C$1:$D$1</definedName>
    <definedName name="za_tepla">'List1'!$H$8:$H$8</definedName>
  </definedNames>
  <calcPr fullCalcOnLoad="1"/>
</workbook>
</file>

<file path=xl/sharedStrings.xml><?xml version="1.0" encoding="utf-8"?>
<sst xmlns="http://schemas.openxmlformats.org/spreadsheetml/2006/main" count="162" uniqueCount="34">
  <si>
    <t>vedení</t>
  </si>
  <si>
    <t>odpor</t>
  </si>
  <si>
    <t>dosadit</t>
  </si>
  <si>
    <t>výsledek</t>
  </si>
  <si>
    <t>vedení 1</t>
  </si>
  <si>
    <t xml:space="preserve"> mm2</t>
  </si>
  <si>
    <t>průřez PE</t>
  </si>
  <si>
    <t>vedení 2</t>
  </si>
  <si>
    <t>vedení 3</t>
  </si>
  <si>
    <t>průřez fáze</t>
  </si>
  <si>
    <t>m</t>
  </si>
  <si>
    <r>
      <t xml:space="preserve">délka </t>
    </r>
    <r>
      <rPr>
        <i/>
        <sz val="8"/>
        <rFont val="Arial"/>
        <family val="2"/>
      </rPr>
      <t>L</t>
    </r>
    <r>
      <rPr>
        <sz val="8"/>
        <rFont val="Arial"/>
        <family val="2"/>
      </rPr>
      <t xml:space="preserve"> </t>
    </r>
  </si>
  <si>
    <t xml:space="preserve"> ohmů</t>
  </si>
  <si>
    <t>za studena - při teplotě 20°C</t>
  </si>
  <si>
    <t>při teplotě °C</t>
  </si>
  <si>
    <t>°C</t>
  </si>
  <si>
    <t>za</t>
  </si>
  <si>
    <t>tepla</t>
  </si>
  <si>
    <t>reaktance</t>
  </si>
  <si>
    <t xml:space="preserve">Induktivní  </t>
  </si>
  <si>
    <t>složky impedance celkový součet</t>
  </si>
  <si>
    <t>Poruchový proud v A =</t>
  </si>
  <si>
    <t>Celková impedance v ohmech =</t>
  </si>
  <si>
    <t>250 kVA</t>
  </si>
  <si>
    <t>vedení 4</t>
  </si>
  <si>
    <t>vedení 5</t>
  </si>
  <si>
    <t>transformátor 22/0,4 kV</t>
  </si>
  <si>
    <t xml:space="preserve">odpor smyčky tvořené vedeními Cu </t>
  </si>
  <si>
    <t xml:space="preserve">odpor smyčky tvořené vedeními Al </t>
  </si>
  <si>
    <t>součet odporů všech jisticích prvků</t>
  </si>
  <si>
    <t>Impedance smyčky tvořené vedeními a transfomátorem a poruchový proud - příklad dosazení</t>
  </si>
  <si>
    <t>Impedance smyčky tvořené vedeními a transfomátorem a poruchový proud</t>
  </si>
  <si>
    <t>transformátor XY/0,4 kV</t>
  </si>
  <si>
    <t>XYZ kVA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</si>
</sst>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4">
      <selection activeCell="B30" sqref="B30:C30"/>
    </sheetView>
  </sheetViews>
  <sheetFormatPr defaultColWidth="9.140625" defaultRowHeight="12.75"/>
  <sheetData>
    <row r="1" spans="3:5" ht="12.75">
      <c r="C1" s="3"/>
      <c r="D1" s="4"/>
      <c r="E1" s="1"/>
    </row>
    <row r="2" spans="1:5" ht="12.75">
      <c r="A2" s="1"/>
      <c r="B2" s="1"/>
      <c r="C2" s="1"/>
      <c r="D2" s="1"/>
      <c r="E2" s="1"/>
    </row>
    <row r="3" spans="3:5" ht="12.75">
      <c r="C3" s="2"/>
      <c r="D3" s="2"/>
      <c r="E3" s="1"/>
    </row>
    <row r="4" spans="3:5" ht="12.75">
      <c r="C4" s="44"/>
      <c r="D4" s="44"/>
      <c r="E4" s="45"/>
    </row>
    <row r="6" spans="3:19" ht="12.75">
      <c r="C6" s="1"/>
      <c r="D6" s="1"/>
      <c r="E6" s="5" t="s">
        <v>31</v>
      </c>
      <c r="G6" s="1"/>
      <c r="H6" s="1"/>
      <c r="I6" s="1"/>
      <c r="M6" s="1"/>
      <c r="N6" s="1"/>
      <c r="P6" s="5" t="s">
        <v>30</v>
      </c>
      <c r="Q6" s="1"/>
      <c r="R6" s="1"/>
      <c r="S6" s="1"/>
    </row>
    <row r="7" spans="2:19" ht="12.75">
      <c r="B7" s="9"/>
      <c r="C7" s="25"/>
      <c r="D7" s="26"/>
      <c r="E7" s="26"/>
      <c r="F7" s="27" t="s">
        <v>27</v>
      </c>
      <c r="G7" s="26"/>
      <c r="H7" s="37"/>
      <c r="I7" s="22" t="s">
        <v>19</v>
      </c>
      <c r="L7" s="9"/>
      <c r="M7" s="25"/>
      <c r="N7" s="26"/>
      <c r="O7" s="26"/>
      <c r="P7" s="27" t="s">
        <v>27</v>
      </c>
      <c r="Q7" s="26"/>
      <c r="R7" s="37"/>
      <c r="S7" s="22" t="s">
        <v>19</v>
      </c>
    </row>
    <row r="8" spans="2:19" ht="12.75">
      <c r="B8" s="12"/>
      <c r="C8" s="25"/>
      <c r="D8" s="26"/>
      <c r="E8" s="27" t="s">
        <v>13</v>
      </c>
      <c r="F8" s="28"/>
      <c r="G8" s="29" t="s">
        <v>16</v>
      </c>
      <c r="H8" s="30" t="s">
        <v>17</v>
      </c>
      <c r="I8" s="23" t="s">
        <v>18</v>
      </c>
      <c r="L8" s="12"/>
      <c r="M8" s="25"/>
      <c r="N8" s="26"/>
      <c r="O8" s="27" t="s">
        <v>13</v>
      </c>
      <c r="P8" s="28"/>
      <c r="Q8" s="29" t="s">
        <v>16</v>
      </c>
      <c r="R8" s="30" t="s">
        <v>17</v>
      </c>
      <c r="S8" s="23" t="s">
        <v>18</v>
      </c>
    </row>
    <row r="9" spans="2:19" ht="12.75">
      <c r="B9" s="12"/>
      <c r="C9" s="31" t="s">
        <v>2</v>
      </c>
      <c r="D9" s="31" t="s">
        <v>2</v>
      </c>
      <c r="E9" s="31" t="s">
        <v>2</v>
      </c>
      <c r="F9" s="31" t="s">
        <v>3</v>
      </c>
      <c r="G9" s="22" t="s">
        <v>14</v>
      </c>
      <c r="H9" s="18" t="s">
        <v>3</v>
      </c>
      <c r="I9" s="23" t="s">
        <v>0</v>
      </c>
      <c r="L9" s="12"/>
      <c r="M9" s="31" t="s">
        <v>2</v>
      </c>
      <c r="N9" s="31" t="s">
        <v>2</v>
      </c>
      <c r="O9" s="31" t="s">
        <v>2</v>
      </c>
      <c r="P9" s="31" t="s">
        <v>3</v>
      </c>
      <c r="Q9" s="22" t="s">
        <v>14</v>
      </c>
      <c r="R9" s="18" t="s">
        <v>3</v>
      </c>
      <c r="S9" s="23" t="s">
        <v>0</v>
      </c>
    </row>
    <row r="10" spans="2:19" ht="12.75">
      <c r="B10" s="12"/>
      <c r="C10" s="32" t="s">
        <v>11</v>
      </c>
      <c r="D10" s="32" t="s">
        <v>9</v>
      </c>
      <c r="E10" s="32" t="s">
        <v>6</v>
      </c>
      <c r="F10" s="23" t="s">
        <v>1</v>
      </c>
      <c r="G10" s="35" t="s">
        <v>2</v>
      </c>
      <c r="H10" s="19" t="s">
        <v>1</v>
      </c>
      <c r="I10" s="24"/>
      <c r="L10" s="12"/>
      <c r="M10" s="32" t="s">
        <v>11</v>
      </c>
      <c r="N10" s="32" t="s">
        <v>9</v>
      </c>
      <c r="O10" s="32" t="s">
        <v>6</v>
      </c>
      <c r="P10" s="23" t="s">
        <v>1</v>
      </c>
      <c r="Q10" s="35" t="s">
        <v>2</v>
      </c>
      <c r="R10" s="19" t="s">
        <v>1</v>
      </c>
      <c r="S10" s="24"/>
    </row>
    <row r="11" spans="2:19" ht="12.75">
      <c r="B11" s="12"/>
      <c r="C11" s="33" t="s">
        <v>10</v>
      </c>
      <c r="D11" s="33" t="s">
        <v>5</v>
      </c>
      <c r="E11" s="33" t="s">
        <v>5</v>
      </c>
      <c r="F11" s="34" t="s">
        <v>12</v>
      </c>
      <c r="G11" s="34" t="s">
        <v>15</v>
      </c>
      <c r="H11" s="19" t="s">
        <v>12</v>
      </c>
      <c r="I11" s="23" t="s">
        <v>12</v>
      </c>
      <c r="L11" s="12"/>
      <c r="M11" s="33" t="s">
        <v>10</v>
      </c>
      <c r="N11" s="33" t="s">
        <v>5</v>
      </c>
      <c r="O11" s="33" t="s">
        <v>5</v>
      </c>
      <c r="P11" s="34" t="s">
        <v>12</v>
      </c>
      <c r="Q11" s="34" t="s">
        <v>15</v>
      </c>
      <c r="R11" s="19" t="s">
        <v>12</v>
      </c>
      <c r="S11" s="23" t="s">
        <v>12</v>
      </c>
    </row>
    <row r="12" spans="2:19" ht="12.75">
      <c r="B12" s="17" t="s">
        <v>4</v>
      </c>
      <c r="C12" s="6"/>
      <c r="D12" s="6"/>
      <c r="E12" s="8"/>
      <c r="F12" s="7">
        <f>0.018*C12*(1/(D12+0.0000001)+1/(E12+0.0000001))</f>
        <v>0</v>
      </c>
      <c r="G12" s="17"/>
      <c r="H12" s="20">
        <f>F12*(1+0.004*(G12-20))</f>
        <v>0</v>
      </c>
      <c r="I12" s="20">
        <f>2*C12*0.00008</f>
        <v>0</v>
      </c>
      <c r="L12" s="17" t="s">
        <v>4</v>
      </c>
      <c r="M12" s="6">
        <v>60</v>
      </c>
      <c r="N12" s="6">
        <v>1.5</v>
      </c>
      <c r="O12" s="8">
        <v>1.5</v>
      </c>
      <c r="P12" s="7">
        <f>0.018*M12*(1/(N12+0.0000001)+1/(O12+0.0000001))</f>
        <v>1.4399999040000062</v>
      </c>
      <c r="Q12" s="17">
        <v>70</v>
      </c>
      <c r="R12" s="20">
        <f>P12*(1+0.004*(Q12-20))</f>
        <v>1.7279998848000073</v>
      </c>
      <c r="S12" s="20">
        <f>2*M12*0.00008</f>
        <v>0.009600000000000001</v>
      </c>
    </row>
    <row r="13" spans="2:19" ht="12.75">
      <c r="B13" s="17" t="s">
        <v>7</v>
      </c>
      <c r="C13" s="6"/>
      <c r="D13" s="6"/>
      <c r="E13" s="8"/>
      <c r="F13" s="7">
        <f>0.018*C13*(1/(D13+0.0000001)+1/(E13+0.0000001))</f>
        <v>0</v>
      </c>
      <c r="G13" s="17"/>
      <c r="H13" s="20">
        <f>F13*(1+0.004*(G13-20))</f>
        <v>0</v>
      </c>
      <c r="I13" s="20">
        <f>2*C13*0.00008</f>
        <v>0</v>
      </c>
      <c r="L13" s="17" t="s">
        <v>7</v>
      </c>
      <c r="M13" s="6">
        <v>14</v>
      </c>
      <c r="N13" s="6">
        <v>10</v>
      </c>
      <c r="O13" s="8">
        <v>10</v>
      </c>
      <c r="P13" s="7">
        <f>0.018*M13*(1/(N13+0.0000001)+1/(O13+0.0000001))</f>
        <v>0.05039999949600001</v>
      </c>
      <c r="Q13" s="17">
        <v>70</v>
      </c>
      <c r="R13" s="20">
        <f>P13*(1+0.004*(Q13-20))</f>
        <v>0.06047999939520001</v>
      </c>
      <c r="S13" s="20">
        <f>2*M13*0.00008</f>
        <v>0.0022400000000000002</v>
      </c>
    </row>
    <row r="14" spans="2:19" ht="12.75">
      <c r="B14" s="17" t="s">
        <v>8</v>
      </c>
      <c r="C14" s="6"/>
      <c r="D14" s="6"/>
      <c r="E14" s="8"/>
      <c r="F14" s="7">
        <f>0.018*C14*(1/(D14+0.0000001)+1/(E14+0.0000001))</f>
        <v>0</v>
      </c>
      <c r="G14" s="17"/>
      <c r="H14" s="20">
        <f>F14*(1+0.004*(G14-20))</f>
        <v>0</v>
      </c>
      <c r="I14" s="20">
        <f>2*C14*0.00008</f>
        <v>0</v>
      </c>
      <c r="L14" s="17" t="s">
        <v>8</v>
      </c>
      <c r="M14" s="6">
        <v>32</v>
      </c>
      <c r="N14" s="6">
        <v>95</v>
      </c>
      <c r="O14" s="8">
        <v>50</v>
      </c>
      <c r="P14" s="7">
        <f>0.018*M14*(1/(N14+0.0000001)+1/(O14+0.0000001))</f>
        <v>0.01758315786531457</v>
      </c>
      <c r="Q14" s="17">
        <v>70</v>
      </c>
      <c r="R14" s="20">
        <f>P14*(1+0.004*(Q14-20))</f>
        <v>0.02109978943837748</v>
      </c>
      <c r="S14" s="20">
        <f>2*M14*0.00008</f>
        <v>0.00512</v>
      </c>
    </row>
    <row r="15" spans="2:19" ht="12.75">
      <c r="B15" s="17" t="s">
        <v>24</v>
      </c>
      <c r="C15" s="6"/>
      <c r="D15" s="6"/>
      <c r="E15" s="8"/>
      <c r="F15" s="7">
        <f>0.018*C15*(1/(D15+0.0000001)+1/(E15+0.0000001))</f>
        <v>0</v>
      </c>
      <c r="G15" s="17"/>
      <c r="H15" s="20">
        <f>F15*(1+0.004*(G15-20))</f>
        <v>0</v>
      </c>
      <c r="I15" s="20">
        <f>2*C15*0.00008</f>
        <v>0</v>
      </c>
      <c r="L15" s="17" t="s">
        <v>24</v>
      </c>
      <c r="M15" s="6">
        <v>504</v>
      </c>
      <c r="N15" s="6">
        <v>185</v>
      </c>
      <c r="O15" s="8">
        <v>95</v>
      </c>
      <c r="P15" s="7">
        <f>0.018*M15*(1/(N15+0.0000001)+1/(O15+0.0000001))</f>
        <v>0.14453257455291538</v>
      </c>
      <c r="Q15" s="17">
        <v>70</v>
      </c>
      <c r="R15" s="20">
        <f>P15*(1+0.004*(Q15-20))</f>
        <v>0.17343908946349845</v>
      </c>
      <c r="S15" s="20">
        <f>2*M15*0.00008</f>
        <v>0.08064</v>
      </c>
    </row>
    <row r="16" spans="2:19" ht="12.75">
      <c r="B16" s="17" t="s">
        <v>25</v>
      </c>
      <c r="C16" s="6"/>
      <c r="D16" s="6"/>
      <c r="E16" s="8"/>
      <c r="F16" s="7">
        <f>0.018*C16*(1/(D16+0.0000001)+1/(E16+0.0000001))</f>
        <v>0</v>
      </c>
      <c r="G16" s="17"/>
      <c r="H16" s="20">
        <f>F16*(1+0.004*(G16-20))</f>
        <v>0</v>
      </c>
      <c r="I16" s="20">
        <f>2*C16*0.00008</f>
        <v>0</v>
      </c>
      <c r="L16" s="17" t="s">
        <v>25</v>
      </c>
      <c r="M16" s="6"/>
      <c r="N16" s="6"/>
      <c r="O16" s="8"/>
      <c r="P16" s="7">
        <f>0.018*M16*(1/(N16+0.0000001)+1/(O16+0.0000001))</f>
        <v>0</v>
      </c>
      <c r="Q16" s="17"/>
      <c r="R16" s="20">
        <f>P16*(1+0.004*(Q16-20))</f>
        <v>0</v>
      </c>
      <c r="S16" s="20">
        <f>2*M16*0.00008</f>
        <v>0</v>
      </c>
    </row>
    <row r="17" spans="2:19" ht="12.75">
      <c r="B17" s="9"/>
      <c r="C17" s="25"/>
      <c r="D17" s="26"/>
      <c r="E17" s="26"/>
      <c r="F17" s="27" t="s">
        <v>28</v>
      </c>
      <c r="G17" s="26"/>
      <c r="H17" s="37"/>
      <c r="I17" s="22" t="s">
        <v>19</v>
      </c>
      <c r="L17" s="9"/>
      <c r="M17" s="25"/>
      <c r="N17" s="26"/>
      <c r="O17" s="26"/>
      <c r="P17" s="27" t="s">
        <v>28</v>
      </c>
      <c r="Q17" s="26"/>
      <c r="R17" s="37"/>
      <c r="S17" s="22" t="s">
        <v>19</v>
      </c>
    </row>
    <row r="18" spans="2:19" ht="12.75">
      <c r="B18" s="12"/>
      <c r="C18" s="25"/>
      <c r="D18" s="26"/>
      <c r="E18" s="27" t="s">
        <v>13</v>
      </c>
      <c r="F18" s="28"/>
      <c r="G18" s="29" t="s">
        <v>16</v>
      </c>
      <c r="H18" s="30" t="s">
        <v>17</v>
      </c>
      <c r="I18" s="23" t="s">
        <v>18</v>
      </c>
      <c r="L18" s="12"/>
      <c r="M18" s="25"/>
      <c r="N18" s="26"/>
      <c r="O18" s="27" t="s">
        <v>13</v>
      </c>
      <c r="P18" s="28"/>
      <c r="Q18" s="29" t="s">
        <v>16</v>
      </c>
      <c r="R18" s="30" t="s">
        <v>17</v>
      </c>
      <c r="S18" s="23" t="s">
        <v>18</v>
      </c>
    </row>
    <row r="19" spans="2:19" ht="12.75">
      <c r="B19" s="12"/>
      <c r="C19" s="31" t="s">
        <v>2</v>
      </c>
      <c r="D19" s="31" t="s">
        <v>2</v>
      </c>
      <c r="E19" s="31" t="s">
        <v>2</v>
      </c>
      <c r="F19" s="31" t="s">
        <v>3</v>
      </c>
      <c r="G19" s="22" t="s">
        <v>14</v>
      </c>
      <c r="H19" s="18" t="s">
        <v>3</v>
      </c>
      <c r="I19" s="23" t="s">
        <v>0</v>
      </c>
      <c r="L19" s="12"/>
      <c r="M19" s="31" t="s">
        <v>2</v>
      </c>
      <c r="N19" s="31" t="s">
        <v>2</v>
      </c>
      <c r="O19" s="31" t="s">
        <v>2</v>
      </c>
      <c r="P19" s="31" t="s">
        <v>3</v>
      </c>
      <c r="Q19" s="22" t="s">
        <v>14</v>
      </c>
      <c r="R19" s="18" t="s">
        <v>3</v>
      </c>
      <c r="S19" s="23" t="s">
        <v>0</v>
      </c>
    </row>
    <row r="20" spans="2:19" ht="12.75">
      <c r="B20" s="12"/>
      <c r="C20" s="32" t="s">
        <v>11</v>
      </c>
      <c r="D20" s="32" t="s">
        <v>9</v>
      </c>
      <c r="E20" s="32" t="s">
        <v>6</v>
      </c>
      <c r="F20" s="23" t="s">
        <v>1</v>
      </c>
      <c r="G20" s="35" t="s">
        <v>2</v>
      </c>
      <c r="H20" s="19" t="s">
        <v>1</v>
      </c>
      <c r="I20" s="24"/>
      <c r="L20" s="12"/>
      <c r="M20" s="32" t="s">
        <v>11</v>
      </c>
      <c r="N20" s="32" t="s">
        <v>9</v>
      </c>
      <c r="O20" s="32" t="s">
        <v>6</v>
      </c>
      <c r="P20" s="23" t="s">
        <v>1</v>
      </c>
      <c r="Q20" s="35" t="s">
        <v>2</v>
      </c>
      <c r="R20" s="19" t="s">
        <v>1</v>
      </c>
      <c r="S20" s="24"/>
    </row>
    <row r="21" spans="2:19" ht="12.75">
      <c r="B21" s="12"/>
      <c r="C21" s="33" t="s">
        <v>10</v>
      </c>
      <c r="D21" s="33" t="s">
        <v>5</v>
      </c>
      <c r="E21" s="33" t="s">
        <v>5</v>
      </c>
      <c r="F21" s="34" t="s">
        <v>12</v>
      </c>
      <c r="G21" s="34" t="s">
        <v>15</v>
      </c>
      <c r="H21" s="19" t="s">
        <v>12</v>
      </c>
      <c r="I21" s="23" t="s">
        <v>12</v>
      </c>
      <c r="L21" s="12"/>
      <c r="M21" s="33" t="s">
        <v>10</v>
      </c>
      <c r="N21" s="33" t="s">
        <v>5</v>
      </c>
      <c r="O21" s="33" t="s">
        <v>5</v>
      </c>
      <c r="P21" s="34" t="s">
        <v>12</v>
      </c>
      <c r="Q21" s="34" t="s">
        <v>15</v>
      </c>
      <c r="R21" s="19" t="s">
        <v>12</v>
      </c>
      <c r="S21" s="23" t="s">
        <v>12</v>
      </c>
    </row>
    <row r="22" spans="2:19" ht="12.75">
      <c r="B22" s="17" t="s">
        <v>4</v>
      </c>
      <c r="C22" s="6"/>
      <c r="D22" s="6"/>
      <c r="E22" s="8"/>
      <c r="F22" s="7">
        <f>0.029*C22*(1/(D22+0.0000001)+1/(E22+0.0000001))</f>
        <v>0</v>
      </c>
      <c r="G22" s="21"/>
      <c r="H22" s="20">
        <f>F22*(1+0.004*(G22-20))</f>
        <v>0</v>
      </c>
      <c r="I22" s="20">
        <f>2*C22*0.00008</f>
        <v>0</v>
      </c>
      <c r="L22" s="17" t="s">
        <v>4</v>
      </c>
      <c r="M22" s="6"/>
      <c r="N22" s="6"/>
      <c r="O22" s="8"/>
      <c r="P22" s="7">
        <f>0.029*M22*(1/(N22+0.0000001)+1/(O22+0.0000001))</f>
        <v>0</v>
      </c>
      <c r="Q22" s="21"/>
      <c r="R22" s="20">
        <f>P22*(1+0.004*(Q22-20))</f>
        <v>0</v>
      </c>
      <c r="S22" s="20">
        <f>2*M22*0.00008</f>
        <v>0</v>
      </c>
    </row>
    <row r="23" spans="2:19" ht="12.75">
      <c r="B23" s="17" t="s">
        <v>7</v>
      </c>
      <c r="C23" s="6"/>
      <c r="D23" s="6"/>
      <c r="E23" s="8"/>
      <c r="F23" s="7">
        <f>0.018*C23*(1/(D23+0.0000001)+1/(E23+0.0000001))</f>
        <v>0</v>
      </c>
      <c r="G23" s="17"/>
      <c r="H23" s="20">
        <f>F23*(1+0.004*(G23-20))</f>
        <v>0</v>
      </c>
      <c r="I23" s="20">
        <f>2*C23*0.00008</f>
        <v>0</v>
      </c>
      <c r="L23" s="17" t="s">
        <v>7</v>
      </c>
      <c r="M23" s="6"/>
      <c r="N23" s="6"/>
      <c r="O23" s="8"/>
      <c r="P23" s="7">
        <f>0.018*M23*(1/(N23+0.0000001)+1/(O23+0.0000001))</f>
        <v>0</v>
      </c>
      <c r="Q23" s="17"/>
      <c r="R23" s="20">
        <f>P23*(1+0.004*(Q23-20))</f>
        <v>0</v>
      </c>
      <c r="S23" s="20">
        <f>2*M23*0.00008</f>
        <v>0</v>
      </c>
    </row>
    <row r="24" spans="2:19" ht="12.75">
      <c r="B24" s="17" t="s">
        <v>8</v>
      </c>
      <c r="C24" s="6"/>
      <c r="D24" s="6"/>
      <c r="E24" s="8"/>
      <c r="F24" s="7">
        <f>0.018*C24*(1/(D24+0.0000001)+1/(E24+0.0000001))</f>
        <v>0</v>
      </c>
      <c r="G24" s="17"/>
      <c r="H24" s="20">
        <f>F24*(1+0.004*(G24-20))</f>
        <v>0</v>
      </c>
      <c r="I24" s="20">
        <f>2*C24*0.00008</f>
        <v>0</v>
      </c>
      <c r="L24" s="17" t="s">
        <v>8</v>
      </c>
      <c r="M24" s="6"/>
      <c r="N24" s="6"/>
      <c r="O24" s="8"/>
      <c r="P24" s="7">
        <f>0.018*M24*(1/(N24+0.0000001)+1/(O24+0.0000001))</f>
        <v>0</v>
      </c>
      <c r="Q24" s="17"/>
      <c r="R24" s="20">
        <f>P24*(1+0.004*(Q24-20))</f>
        <v>0</v>
      </c>
      <c r="S24" s="20">
        <f>2*M24*0.00008</f>
        <v>0</v>
      </c>
    </row>
    <row r="25" spans="2:19" ht="12.75">
      <c r="B25" s="17" t="s">
        <v>24</v>
      </c>
      <c r="C25" s="6"/>
      <c r="D25" s="6"/>
      <c r="E25" s="8"/>
      <c r="F25" s="7">
        <f>0.018*C25*(1/(D25+0.0000001)+1/(E25+0.0000001))</f>
        <v>0</v>
      </c>
      <c r="G25" s="17"/>
      <c r="H25" s="20">
        <f>F25*(1+0.004*(G25-20))</f>
        <v>0</v>
      </c>
      <c r="I25" s="20">
        <f>2*C25*0.00008</f>
        <v>0</v>
      </c>
      <c r="L25" s="17" t="s">
        <v>24</v>
      </c>
      <c r="M25" s="6"/>
      <c r="N25" s="6"/>
      <c r="O25" s="8"/>
      <c r="P25" s="7">
        <f>0.018*M25*(1/(N25+0.0000001)+1/(O25+0.0000001))</f>
        <v>0</v>
      </c>
      <c r="Q25" s="17"/>
      <c r="R25" s="20">
        <f>P25*(1+0.004*(Q25-20))</f>
        <v>0</v>
      </c>
      <c r="S25" s="20">
        <f>2*M25*0.00008</f>
        <v>0</v>
      </c>
    </row>
    <row r="26" spans="2:19" ht="12.75">
      <c r="B26" s="17" t="s">
        <v>25</v>
      </c>
      <c r="C26" s="6"/>
      <c r="D26" s="6"/>
      <c r="E26" s="8"/>
      <c r="F26" s="7">
        <f>0.018*C26*(1/(D26+0.0000001)+1/(E26+0.0000001))</f>
        <v>0</v>
      </c>
      <c r="G26" s="17"/>
      <c r="H26" s="20">
        <f>F26*(1+0.004*(G26-20))</f>
        <v>0</v>
      </c>
      <c r="I26" s="20">
        <f>2*C26*0.00008</f>
        <v>0</v>
      </c>
      <c r="L26" s="17" t="s">
        <v>25</v>
      </c>
      <c r="M26" s="6"/>
      <c r="N26" s="6"/>
      <c r="O26" s="8"/>
      <c r="P26" s="7">
        <f>0.018*M26*(1/(N26+0.0000001)+1/(O26+0.0000001))</f>
        <v>0</v>
      </c>
      <c r="Q26" s="17"/>
      <c r="R26" s="20">
        <f>P26*(1+0.004*(Q26-20))</f>
        <v>0</v>
      </c>
      <c r="S26" s="20">
        <f>2*M26*0.00008</f>
        <v>0</v>
      </c>
    </row>
    <row r="27" spans="2:19" ht="12.75">
      <c r="B27" s="43" t="s">
        <v>29</v>
      </c>
      <c r="C27" s="26"/>
      <c r="D27" s="26"/>
      <c r="E27" s="26"/>
      <c r="F27" s="26"/>
      <c r="G27" s="26" t="s">
        <v>2</v>
      </c>
      <c r="H27" s="17"/>
      <c r="I27" s="37"/>
      <c r="L27" s="43" t="s">
        <v>29</v>
      </c>
      <c r="M27" s="26"/>
      <c r="N27" s="26"/>
      <c r="O27" s="26"/>
      <c r="P27" s="26"/>
      <c r="Q27" s="26" t="s">
        <v>2</v>
      </c>
      <c r="R27" s="17">
        <v>0.0141</v>
      </c>
      <c r="S27" s="37"/>
    </row>
    <row r="30" spans="2:19" ht="12.75">
      <c r="B30" s="9" t="s">
        <v>32</v>
      </c>
      <c r="C30" s="10"/>
      <c r="D30" s="10"/>
      <c r="E30" s="10" t="s">
        <v>33</v>
      </c>
      <c r="F30" s="10"/>
      <c r="G30" s="11"/>
      <c r="H30" s="22" t="s">
        <v>1</v>
      </c>
      <c r="I30" s="38" t="s">
        <v>18</v>
      </c>
      <c r="L30" s="9" t="s">
        <v>26</v>
      </c>
      <c r="M30" s="10"/>
      <c r="N30" s="10"/>
      <c r="O30" s="10" t="s">
        <v>23</v>
      </c>
      <c r="P30" s="10"/>
      <c r="Q30" s="11"/>
      <c r="R30" s="22" t="s">
        <v>1</v>
      </c>
      <c r="S30" s="38" t="s">
        <v>18</v>
      </c>
    </row>
    <row r="31" spans="2:19" ht="12.75">
      <c r="B31" s="12"/>
      <c r="C31" s="13"/>
      <c r="D31" s="13"/>
      <c r="E31" s="13"/>
      <c r="F31" s="13"/>
      <c r="G31" s="14"/>
      <c r="H31" s="32" t="s">
        <v>12</v>
      </c>
      <c r="I31" s="36" t="s">
        <v>12</v>
      </c>
      <c r="L31" s="12"/>
      <c r="M31" s="13"/>
      <c r="N31" s="13"/>
      <c r="O31" s="13"/>
      <c r="P31" s="13"/>
      <c r="Q31" s="14"/>
      <c r="R31" s="32" t="s">
        <v>12</v>
      </c>
      <c r="S31" s="36" t="s">
        <v>12</v>
      </c>
    </row>
    <row r="32" spans="2:19" ht="12.75">
      <c r="B32" s="12"/>
      <c r="C32" s="13"/>
      <c r="D32" s="13"/>
      <c r="E32" s="13"/>
      <c r="F32" s="13"/>
      <c r="G32" s="14"/>
      <c r="H32" s="35" t="s">
        <v>2</v>
      </c>
      <c r="I32" s="35" t="s">
        <v>2</v>
      </c>
      <c r="L32" s="12"/>
      <c r="M32" s="13"/>
      <c r="N32" s="13"/>
      <c r="O32" s="13"/>
      <c r="P32" s="13"/>
      <c r="Q32" s="14"/>
      <c r="R32" s="35" t="s">
        <v>2</v>
      </c>
      <c r="S32" s="35" t="s">
        <v>2</v>
      </c>
    </row>
    <row r="33" spans="2:19" ht="12.75">
      <c r="B33" s="15"/>
      <c r="C33" s="16"/>
      <c r="D33" s="16"/>
      <c r="E33" s="16"/>
      <c r="F33" s="16"/>
      <c r="G33" s="42"/>
      <c r="H33" s="17"/>
      <c r="I33" s="17"/>
      <c r="L33" s="15"/>
      <c r="M33" s="16"/>
      <c r="N33" s="16"/>
      <c r="O33" s="16"/>
      <c r="P33" s="16"/>
      <c r="Q33" s="42"/>
      <c r="R33" s="17">
        <v>0.0115</v>
      </c>
      <c r="S33" s="17">
        <v>0.0229</v>
      </c>
    </row>
    <row r="35" spans="2:19" ht="12.75">
      <c r="B35" s="9" t="s">
        <v>20</v>
      </c>
      <c r="C35" s="10"/>
      <c r="D35" s="10"/>
      <c r="E35" s="10"/>
      <c r="F35" s="10"/>
      <c r="G35" s="11"/>
      <c r="H35" s="22" t="s">
        <v>1</v>
      </c>
      <c r="I35" s="38" t="s">
        <v>18</v>
      </c>
      <c r="L35" s="9" t="s">
        <v>20</v>
      </c>
      <c r="M35" s="10"/>
      <c r="N35" s="10"/>
      <c r="O35" s="10"/>
      <c r="P35" s="10"/>
      <c r="Q35" s="11"/>
      <c r="R35" s="22" t="s">
        <v>1</v>
      </c>
      <c r="S35" s="38" t="s">
        <v>18</v>
      </c>
    </row>
    <row r="36" spans="2:19" ht="12.75">
      <c r="B36" s="12"/>
      <c r="C36" s="13"/>
      <c r="D36" s="13"/>
      <c r="E36" s="13"/>
      <c r="F36" s="13"/>
      <c r="G36" s="14"/>
      <c r="H36" s="32" t="s">
        <v>12</v>
      </c>
      <c r="I36" s="36" t="s">
        <v>12</v>
      </c>
      <c r="L36" s="12"/>
      <c r="M36" s="13"/>
      <c r="N36" s="13"/>
      <c r="O36" s="13"/>
      <c r="P36" s="13"/>
      <c r="Q36" s="14"/>
      <c r="R36" s="32" t="s">
        <v>12</v>
      </c>
      <c r="S36" s="36" t="s">
        <v>12</v>
      </c>
    </row>
    <row r="37" spans="2:19" ht="12.75">
      <c r="B37" s="15"/>
      <c r="C37" s="16"/>
      <c r="D37" s="16"/>
      <c r="E37" s="16"/>
      <c r="F37" s="16"/>
      <c r="G37" s="20" t="s">
        <v>3</v>
      </c>
      <c r="H37" s="20">
        <f>H12+H13+H14+H15+H16+H22+H23+H24+H25+H26+H27+H33</f>
        <v>0</v>
      </c>
      <c r="I37" s="20">
        <f>I12+I13+I14+I15+I16+I22+I23+I24+I25+I26+I33</f>
        <v>0</v>
      </c>
      <c r="L37" s="15"/>
      <c r="M37" s="16"/>
      <c r="N37" s="16"/>
      <c r="O37" s="16"/>
      <c r="P37" s="16"/>
      <c r="Q37" s="20" t="s">
        <v>3</v>
      </c>
      <c r="R37" s="20">
        <f>R12+R13+R14+R15+R16+R22+R23+R24+R25+R26+R27+R33</f>
        <v>2.0086187630970835</v>
      </c>
      <c r="S37" s="20">
        <f>S12+S13+S14+S15+S16+S22+S23+S24+S25+S26+S33</f>
        <v>0.12050000000000001</v>
      </c>
    </row>
    <row r="39" spans="5:19" ht="12.75">
      <c r="E39" s="39" t="s">
        <v>22</v>
      </c>
      <c r="F39" s="26"/>
      <c r="G39" s="40"/>
      <c r="H39" s="26"/>
      <c r="I39" s="41">
        <f>(H37^2+I37^2)^0.5</f>
        <v>0</v>
      </c>
      <c r="O39" s="39" t="s">
        <v>22</v>
      </c>
      <c r="P39" s="26"/>
      <c r="Q39" s="40"/>
      <c r="R39" s="26"/>
      <c r="S39" s="41">
        <f>(R37^2+S37^2)^0.5</f>
        <v>2.0122300031223217</v>
      </c>
    </row>
    <row r="40" spans="6:19" ht="12.75">
      <c r="F40" s="39" t="s">
        <v>21</v>
      </c>
      <c r="G40" s="40"/>
      <c r="H40" s="26"/>
      <c r="I40" s="41" t="e">
        <f>230/I39</f>
        <v>#DIV/0!</v>
      </c>
      <c r="P40" s="39" t="s">
        <v>21</v>
      </c>
      <c r="Q40" s="40"/>
      <c r="R40" s="26"/>
      <c r="S40" s="41">
        <f>230/S39</f>
        <v>114.30104890748838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</dc:creator>
  <cp:keywords/>
  <dc:description/>
  <cp:lastModifiedBy>a01</cp:lastModifiedBy>
  <dcterms:created xsi:type="dcterms:W3CDTF">2008-07-25T04:33:10Z</dcterms:created>
  <dcterms:modified xsi:type="dcterms:W3CDTF">2008-08-13T19:49:14Z</dcterms:modified>
  <cp:category/>
  <cp:version/>
  <cp:contentType/>
  <cp:contentStatus/>
</cp:coreProperties>
</file>